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kiropraktorforeningen.sharepoint.com/sites/bak1/Delte dokumenter/Ansættelsesaftaler/Standard- Basis/Oktober 26/"/>
    </mc:Choice>
  </mc:AlternateContent>
  <xr:revisionPtr revIDLastSave="26" documentId="8_{216609FC-50FE-44F6-A76D-4ABC1DA2BE60}" xr6:coauthVersionLast="47" xr6:coauthVersionMax="47" xr10:uidLastSave="{74971F12-CCA2-435D-BBD9-DED5B054E289}"/>
  <bookViews>
    <workbookView xWindow="28680" yWindow="-120" windowWidth="29040" windowHeight="15720" xr2:uid="{00000000-000D-0000-FFFF-FFFF00000000}"/>
  </bookViews>
  <sheets>
    <sheet name="Ansat Kiropraktor" sheetId="1" r:id="rId1"/>
    <sheet name="Turnuskandid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D9" i="2"/>
  <c r="I9" i="2" l="1"/>
  <c r="D10" i="1" l="1"/>
  <c r="I10" i="1" s="1"/>
  <c r="E5" i="2" l="1"/>
  <c r="E9" i="2" s="1"/>
  <c r="H9" i="2" s="1"/>
  <c r="G5" i="1" l="1"/>
  <c r="F5" i="1"/>
  <c r="E5" i="1"/>
  <c r="H5" i="1" s="1"/>
  <c r="I5" i="2" l="1"/>
  <c r="G5" i="2"/>
  <c r="G9" i="2" s="1"/>
  <c r="F5" i="2"/>
  <c r="H5" i="2"/>
  <c r="B18" i="1"/>
  <c r="D18" i="1" s="1"/>
  <c r="F9" i="2" l="1"/>
  <c r="J9" i="2" s="1"/>
  <c r="J5" i="2"/>
  <c r="G18" i="1"/>
  <c r="F18" i="1"/>
  <c r="E18" i="1"/>
  <c r="I18" i="1"/>
  <c r="G10" i="1"/>
  <c r="F10" i="1"/>
  <c r="I5" i="1"/>
  <c r="E10" i="1"/>
  <c r="J18" i="1" l="1"/>
  <c r="K18" i="1" s="1"/>
  <c r="H18" i="1"/>
  <c r="J5" i="1"/>
  <c r="G12" i="1"/>
  <c r="D15" i="1" s="1"/>
  <c r="J10" i="1" l="1"/>
  <c r="H10" i="1"/>
</calcChain>
</file>

<file path=xl/sharedStrings.xml><?xml version="1.0" encoding="utf-8"?>
<sst xmlns="http://schemas.openxmlformats.org/spreadsheetml/2006/main" count="45" uniqueCount="36">
  <si>
    <t>Pensionsbidrag i procent af grundlønnen</t>
  </si>
  <si>
    <t>Den ansattes månedlig grundløn</t>
  </si>
  <si>
    <t>Feriepenge 12,5%</t>
  </si>
  <si>
    <t>den ansattes</t>
  </si>
  <si>
    <t>principalens</t>
  </si>
  <si>
    <t>i alt</t>
  </si>
  <si>
    <t>Basisløntrin 5, 37 timer/uge</t>
  </si>
  <si>
    <t>Ansat kiropraktor</t>
  </si>
  <si>
    <t>Aftalt ugentligt timetal:</t>
  </si>
  <si>
    <t>Tillæg til grundløn</t>
  </si>
  <si>
    <t xml:space="preserve">Grænse for provisionsaflønning ved provision på </t>
  </si>
  <si>
    <t>Fondsbidrag</t>
  </si>
  <si>
    <t>Ved omsætning over</t>
  </si>
  <si>
    <t>Den ansattes omsætning</t>
  </si>
  <si>
    <t>Provisions-procent</t>
  </si>
  <si>
    <t>Standard er 37 timer, 0 kr. i tillæg, 38% provision og fratrukket 2% i fondsbidrag</t>
  </si>
  <si>
    <t xml:space="preserve">Omsætning efter fradrag af 2 pct. til kiropraktorfond </t>
  </si>
  <si>
    <t>Turnuskandidat</t>
  </si>
  <si>
    <t>Basisløntrin 4, 37 timer/uge</t>
  </si>
  <si>
    <t>Løn</t>
  </si>
  <si>
    <t>Månedlig grundløn inkl. den ansattes eget pensionsbidrag</t>
  </si>
  <si>
    <t>Løn +  principalens pensionsbidrag + feriepenge</t>
  </si>
  <si>
    <t>Ændringer foretages KUN i de farvede felter :)</t>
  </si>
  <si>
    <t>Månedlig provisionsløn</t>
  </si>
  <si>
    <t>Feriepenge 12,5% af provisionslønnen</t>
  </si>
  <si>
    <t>Provisionsløn - eget pensionbidrag</t>
  </si>
  <si>
    <t xml:space="preserve">Pension i alt </t>
  </si>
  <si>
    <t>Provisionsløn</t>
  </si>
  <si>
    <t>Den ansattes pensionsandel</t>
  </si>
  <si>
    <t>Principalens pensionsandel</t>
  </si>
  <si>
    <t>Den ansattes  grundløn - eget pensionbidrag</t>
  </si>
  <si>
    <t xml:space="preserve">I procent af den ansattes omsætning </t>
  </si>
  <si>
    <t>Den ansattes</t>
  </si>
  <si>
    <t>Principalens</t>
  </si>
  <si>
    <t>Ændringer foretages KUN i gule felter :)</t>
  </si>
  <si>
    <t>1.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</si>
</sst>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0.0%"/>
    <numFmt numFmtId="166" formatCode="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color theme="0" tint="-4.9989318521683403E-2"/>
      <name val="Verdana"/>
      <family val="2"/>
    </font>
    <font>
      <b/>
      <i/>
      <sz val="10"/>
      <name val="Verdana"/>
      <family val="2"/>
    </font>
    <font>
      <sz val="10"/>
      <color theme="1"/>
      <name val="Verdana"/>
      <family val="2"/>
    </font>
    <font>
      <b/>
      <u/>
      <sz val="10"/>
      <name val="Verdana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CC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/>
      <top/>
      <bottom style="thin">
        <color theme="0" tint="-0.149998474074526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 wrapText="1"/>
    </xf>
    <xf numFmtId="0" fontId="3" fillId="0" borderId="4" xfId="0" applyFont="1" applyBorder="1" applyAlignment="1">
      <alignment horizontal="right" vertical="top" wrapText="1"/>
    </xf>
    <xf numFmtId="10" fontId="3" fillId="0" borderId="0" xfId="0" applyNumberFormat="1" applyFont="1" applyAlignment="1">
      <alignment horizontal="right" vertical="top" wrapText="1"/>
    </xf>
    <xf numFmtId="9" fontId="3" fillId="0" borderId="0" xfId="0" applyNumberFormat="1" applyFont="1" applyAlignment="1">
      <alignment horizontal="right" vertical="top" wrapText="1"/>
    </xf>
    <xf numFmtId="0" fontId="3" fillId="0" borderId="3" xfId="0" applyFont="1" applyBorder="1"/>
    <xf numFmtId="0" fontId="3" fillId="0" borderId="0" xfId="0" applyFont="1"/>
    <xf numFmtId="0" fontId="4" fillId="0" borderId="0" xfId="0" applyFont="1"/>
    <xf numFmtId="4" fontId="3" fillId="0" borderId="0" xfId="0" applyNumberFormat="1" applyFont="1"/>
    <xf numFmtId="0" fontId="3" fillId="0" borderId="4" xfId="0" applyFont="1" applyBorder="1"/>
    <xf numFmtId="4" fontId="3" fillId="0" borderId="4" xfId="0" applyNumberFormat="1" applyFont="1" applyBorder="1"/>
    <xf numFmtId="0" fontId="5" fillId="0" borderId="3" xfId="0" applyFont="1" applyBorder="1"/>
    <xf numFmtId="3" fontId="2" fillId="0" borderId="7" xfId="0" applyNumberFormat="1" applyFont="1" applyBorder="1"/>
    <xf numFmtId="0" fontId="3" fillId="0" borderId="0" xfId="0" applyFont="1" applyAlignment="1">
      <alignment horizontal="center" vertical="center" wrapText="1"/>
    </xf>
    <xf numFmtId="3" fontId="3" fillId="0" borderId="3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4" fontId="3" fillId="0" borderId="14" xfId="0" applyNumberFormat="1" applyFont="1" applyBorder="1"/>
    <xf numFmtId="4" fontId="3" fillId="0" borderId="15" xfId="0" applyNumberFormat="1" applyFont="1" applyBorder="1"/>
    <xf numFmtId="0" fontId="3" fillId="2" borderId="5" xfId="0" applyFont="1" applyFill="1" applyBorder="1"/>
    <xf numFmtId="0" fontId="3" fillId="2" borderId="13" xfId="0" applyFont="1" applyFill="1" applyBorder="1"/>
    <xf numFmtId="3" fontId="3" fillId="0" borderId="1" xfId="0" applyNumberFormat="1" applyFont="1" applyBorder="1"/>
    <xf numFmtId="4" fontId="3" fillId="0" borderId="16" xfId="0" applyNumberFormat="1" applyFont="1" applyBorder="1"/>
    <xf numFmtId="9" fontId="5" fillId="3" borderId="18" xfId="1" applyFont="1" applyFill="1" applyBorder="1"/>
    <xf numFmtId="0" fontId="3" fillId="0" borderId="17" xfId="0" applyFont="1" applyBorder="1" applyAlignment="1">
      <alignment wrapText="1"/>
    </xf>
    <xf numFmtId="0" fontId="3" fillId="0" borderId="1" xfId="0" applyFont="1" applyBorder="1" applyAlignment="1">
      <alignment wrapText="1"/>
    </xf>
    <xf numFmtId="10" fontId="3" fillId="0" borderId="1" xfId="0" applyNumberFormat="1" applyFont="1" applyBorder="1" applyAlignment="1">
      <alignment wrapText="1"/>
    </xf>
    <xf numFmtId="0" fontId="5" fillId="0" borderId="19" xfId="0" applyFont="1" applyBorder="1"/>
    <xf numFmtId="0" fontId="5" fillId="0" borderId="20" xfId="0" applyFont="1" applyBorder="1"/>
    <xf numFmtId="4" fontId="3" fillId="0" borderId="7" xfId="0" applyNumberFormat="1" applyFont="1" applyBorder="1"/>
    <xf numFmtId="0" fontId="6" fillId="0" borderId="0" xfId="0" applyFont="1"/>
    <xf numFmtId="0" fontId="7" fillId="0" borderId="3" xfId="0" applyFont="1" applyBorder="1"/>
    <xf numFmtId="0" fontId="2" fillId="0" borderId="0" xfId="0" applyFont="1"/>
    <xf numFmtId="0" fontId="2" fillId="0" borderId="3" xfId="0" applyFont="1" applyBorder="1"/>
    <xf numFmtId="0" fontId="6" fillId="0" borderId="20" xfId="0" applyFont="1" applyBorder="1"/>
    <xf numFmtId="4" fontId="6" fillId="0" borderId="0" xfId="0" applyNumberFormat="1" applyFont="1"/>
    <xf numFmtId="164" fontId="6" fillId="0" borderId="0" xfId="2" applyFont="1"/>
    <xf numFmtId="164" fontId="6" fillId="0" borderId="0" xfId="0" applyNumberFormat="1" applyFont="1"/>
    <xf numFmtId="0" fontId="3" fillId="0" borderId="11" xfId="0" applyFont="1" applyBorder="1" applyAlignment="1">
      <alignment vertical="top"/>
    </xf>
    <xf numFmtId="0" fontId="3" fillId="0" borderId="12" xfId="0" applyFont="1" applyBorder="1" applyAlignment="1">
      <alignment vertical="top"/>
    </xf>
    <xf numFmtId="0" fontId="3" fillId="0" borderId="12" xfId="0" applyFont="1" applyBorder="1"/>
    <xf numFmtId="166" fontId="6" fillId="0" borderId="0" xfId="0" applyNumberFormat="1" applyFont="1"/>
    <xf numFmtId="4" fontId="2" fillId="5" borderId="7" xfId="0" applyNumberFormat="1" applyFont="1" applyFill="1" applyBorder="1"/>
    <xf numFmtId="3" fontId="2" fillId="3" borderId="3" xfId="0" applyNumberFormat="1" applyFont="1" applyFill="1" applyBorder="1" applyAlignment="1">
      <alignment vertical="top"/>
    </xf>
    <xf numFmtId="0" fontId="6" fillId="3" borderId="0" xfId="0" applyFont="1" applyFill="1"/>
    <xf numFmtId="0" fontId="2" fillId="5" borderId="7" xfId="0" applyFont="1" applyFill="1" applyBorder="1"/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/>
    <xf numFmtId="4" fontId="8" fillId="0" borderId="0" xfId="0" applyNumberFormat="1" applyFont="1"/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3" fillId="7" borderId="3" xfId="0" applyFont="1" applyFill="1" applyBorder="1" applyAlignment="1">
      <alignment vertical="top"/>
    </xf>
    <xf numFmtId="4" fontId="2" fillId="3" borderId="7" xfId="0" applyNumberFormat="1" applyFont="1" applyFill="1" applyBorder="1"/>
    <xf numFmtId="0" fontId="2" fillId="3" borderId="7" xfId="0" applyFont="1" applyFill="1" applyBorder="1"/>
    <xf numFmtId="3" fontId="2" fillId="3" borderId="22" xfId="0" applyNumberFormat="1" applyFont="1" applyFill="1" applyBorder="1" applyAlignment="1">
      <alignment vertical="top" wrapText="1"/>
    </xf>
    <xf numFmtId="9" fontId="3" fillId="4" borderId="22" xfId="0" applyNumberFormat="1" applyFont="1" applyFill="1" applyBorder="1" applyAlignment="1">
      <alignment wrapText="1"/>
    </xf>
    <xf numFmtId="4" fontId="3" fillId="0" borderId="22" xfId="0" applyNumberFormat="1" applyFont="1" applyBorder="1"/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3" fontId="2" fillId="6" borderId="20" xfId="0" applyNumberFormat="1" applyFont="1" applyFill="1" applyBorder="1" applyAlignment="1">
      <alignment horizontal="center" vertical="center" wrapText="1"/>
    </xf>
    <xf numFmtId="4" fontId="2" fillId="6" borderId="20" xfId="0" applyNumberFormat="1" applyFont="1" applyFill="1" applyBorder="1" applyAlignment="1">
      <alignment horizontal="center" vertical="center" wrapText="1"/>
    </xf>
    <xf numFmtId="0" fontId="2" fillId="6" borderId="20" xfId="0" applyFont="1" applyFill="1" applyBorder="1"/>
    <xf numFmtId="0" fontId="2" fillId="7" borderId="23" xfId="0" applyFont="1" applyFill="1" applyBorder="1" applyAlignment="1">
      <alignment horizontal="center" vertical="top" wrapText="1"/>
    </xf>
    <xf numFmtId="4" fontId="3" fillId="0" borderId="8" xfId="0" applyNumberFormat="1" applyFont="1" applyBorder="1"/>
    <xf numFmtId="0" fontId="2" fillId="7" borderId="27" xfId="0" applyFont="1" applyFill="1" applyBorder="1" applyAlignment="1">
      <alignment horizontal="center" vertical="top" wrapText="1"/>
    </xf>
    <xf numFmtId="0" fontId="2" fillId="7" borderId="28" xfId="0" applyFont="1" applyFill="1" applyBorder="1" applyAlignment="1">
      <alignment horizontal="center" vertical="top" wrapText="1"/>
    </xf>
    <xf numFmtId="10" fontId="3" fillId="0" borderId="3" xfId="0" applyNumberFormat="1" applyFont="1" applyBorder="1" applyAlignment="1">
      <alignment horizontal="right" vertical="top" wrapText="1"/>
    </xf>
    <xf numFmtId="10" fontId="3" fillId="0" borderId="4" xfId="0" applyNumberFormat="1" applyFont="1" applyBorder="1" applyAlignment="1">
      <alignment horizontal="right" vertical="top" wrapText="1"/>
    </xf>
    <xf numFmtId="9" fontId="4" fillId="0" borderId="3" xfId="0" applyNumberFormat="1" applyFont="1" applyBorder="1" applyAlignment="1">
      <alignment horizontal="right" vertical="top" wrapText="1"/>
    </xf>
    <xf numFmtId="9" fontId="4" fillId="0" borderId="0" xfId="0" applyNumberFormat="1" applyFont="1" applyAlignment="1">
      <alignment horizontal="right" vertical="top" wrapText="1"/>
    </xf>
    <xf numFmtId="9" fontId="4" fillId="0" borderId="4" xfId="0" applyNumberFormat="1" applyFont="1" applyBorder="1" applyAlignment="1">
      <alignment horizontal="right" vertical="top" wrapText="1"/>
    </xf>
    <xf numFmtId="4" fontId="3" fillId="0" borderId="3" xfId="0" applyNumberFormat="1" applyFont="1" applyBorder="1"/>
    <xf numFmtId="2" fontId="3" fillId="0" borderId="3" xfId="0" applyNumberFormat="1" applyFont="1" applyBorder="1"/>
    <xf numFmtId="2" fontId="4" fillId="0" borderId="0" xfId="0" applyNumberFormat="1" applyFont="1"/>
    <xf numFmtId="2" fontId="4" fillId="0" borderId="4" xfId="0" applyNumberFormat="1" applyFont="1" applyBorder="1"/>
    <xf numFmtId="0" fontId="4" fillId="0" borderId="4" xfId="0" applyFont="1" applyBorder="1"/>
    <xf numFmtId="0" fontId="4" fillId="0" borderId="3" xfId="0" applyFont="1" applyBorder="1"/>
    <xf numFmtId="10" fontId="3" fillId="0" borderId="0" xfId="0" applyNumberFormat="1" applyFont="1"/>
    <xf numFmtId="10" fontId="3" fillId="0" borderId="4" xfId="0" applyNumberFormat="1" applyFont="1" applyBorder="1"/>
    <xf numFmtId="9" fontId="5" fillId="0" borderId="3" xfId="0" applyNumberFormat="1" applyFont="1" applyBorder="1"/>
    <xf numFmtId="3" fontId="2" fillId="0" borderId="4" xfId="0" applyNumberFormat="1" applyFont="1" applyBorder="1"/>
    <xf numFmtId="4" fontId="3" fillId="0" borderId="17" xfId="0" applyNumberFormat="1" applyFont="1" applyBorder="1"/>
    <xf numFmtId="3" fontId="3" fillId="0" borderId="2" xfId="0" applyNumberFormat="1" applyFont="1" applyBorder="1"/>
    <xf numFmtId="0" fontId="6" fillId="0" borderId="3" xfId="0" applyFont="1" applyBorder="1"/>
    <xf numFmtId="4" fontId="2" fillId="6" borderId="19" xfId="0" applyNumberFormat="1" applyFont="1" applyFill="1" applyBorder="1" applyAlignment="1">
      <alignment horizontal="center" vertical="center" wrapText="1"/>
    </xf>
    <xf numFmtId="4" fontId="2" fillId="6" borderId="21" xfId="0" applyNumberFormat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right" vertical="top" wrapText="1"/>
    </xf>
    <xf numFmtId="0" fontId="3" fillId="0" borderId="29" xfId="0" applyFont="1" applyBorder="1" applyAlignment="1">
      <alignment horizontal="right" vertical="top" wrapText="1"/>
    </xf>
    <xf numFmtId="4" fontId="3" fillId="0" borderId="29" xfId="0" applyNumberFormat="1" applyFont="1" applyBorder="1"/>
    <xf numFmtId="3" fontId="3" fillId="0" borderId="29" xfId="0" applyNumberFormat="1" applyFont="1" applyBorder="1"/>
    <xf numFmtId="0" fontId="3" fillId="0" borderId="29" xfId="0" applyFont="1" applyBorder="1"/>
    <xf numFmtId="3" fontId="3" fillId="0" borderId="18" xfId="0" applyNumberFormat="1" applyFont="1" applyBorder="1"/>
    <xf numFmtId="0" fontId="6" fillId="0" borderId="22" xfId="0" applyFont="1" applyBorder="1"/>
    <xf numFmtId="0" fontId="6" fillId="6" borderId="7" xfId="0" applyFont="1" applyFill="1" applyBorder="1"/>
    <xf numFmtId="0" fontId="6" fillId="7" borderId="29" xfId="0" applyFont="1" applyFill="1" applyBorder="1"/>
    <xf numFmtId="0" fontId="6" fillId="0" borderId="29" xfId="0" applyFont="1" applyBorder="1"/>
    <xf numFmtId="0" fontId="6" fillId="0" borderId="18" xfId="0" applyFont="1" applyBorder="1"/>
    <xf numFmtId="165" fontId="3" fillId="0" borderId="29" xfId="0" applyNumberFormat="1" applyFont="1" applyBorder="1"/>
    <xf numFmtId="0" fontId="4" fillId="0" borderId="29" xfId="0" applyFont="1" applyBorder="1" applyAlignment="1">
      <alignment horizontal="right" vertical="top" wrapText="1"/>
    </xf>
    <xf numFmtId="2" fontId="3" fillId="0" borderId="29" xfId="0" applyNumberFormat="1" applyFont="1" applyBorder="1"/>
    <xf numFmtId="0" fontId="4" fillId="0" borderId="29" xfId="0" applyFont="1" applyBorder="1"/>
    <xf numFmtId="0" fontId="3" fillId="7" borderId="0" xfId="0" applyFont="1" applyFill="1" applyAlignment="1">
      <alignment vertical="top"/>
    </xf>
    <xf numFmtId="0" fontId="3" fillId="7" borderId="0" xfId="0" applyFont="1" applyFill="1" applyAlignment="1">
      <alignment horizontal="right" vertical="top" wrapText="1"/>
    </xf>
    <xf numFmtId="3" fontId="3" fillId="0" borderId="0" xfId="0" applyNumberFormat="1" applyFont="1"/>
    <xf numFmtId="4" fontId="4" fillId="0" borderId="0" xfId="0" applyNumberFormat="1" applyFont="1"/>
    <xf numFmtId="0" fontId="5" fillId="0" borderId="0" xfId="0" applyFont="1"/>
    <xf numFmtId="3" fontId="3" fillId="0" borderId="0" xfId="0" applyNumberFormat="1" applyFont="1" applyAlignment="1">
      <alignment vertical="top" wrapText="1"/>
    </xf>
    <xf numFmtId="10" fontId="2" fillId="0" borderId="0" xfId="0" applyNumberFormat="1" applyFont="1" applyAlignment="1">
      <alignment wrapText="1"/>
    </xf>
    <xf numFmtId="165" fontId="3" fillId="0" borderId="0" xfId="0" applyNumberFormat="1" applyFont="1"/>
    <xf numFmtId="4" fontId="3" fillId="0" borderId="9" xfId="0" applyNumberFormat="1" applyFont="1" applyBorder="1"/>
    <xf numFmtId="4" fontId="3" fillId="0" borderId="10" xfId="0" applyNumberFormat="1" applyFont="1" applyBorder="1"/>
    <xf numFmtId="165" fontId="3" fillId="0" borderId="9" xfId="0" applyNumberFormat="1" applyFont="1" applyBorder="1"/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0" xfId="0" applyFont="1" applyAlignment="1">
      <alignment wrapText="1"/>
    </xf>
    <xf numFmtId="0" fontId="2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top" wrapText="1"/>
    </xf>
    <xf numFmtId="3" fontId="2" fillId="0" borderId="9" xfId="0" applyNumberFormat="1" applyFont="1" applyBorder="1" applyAlignment="1">
      <alignment horizontal="center" vertical="top" wrapText="1"/>
    </xf>
    <xf numFmtId="3" fontId="2" fillId="0" borderId="10" xfId="0" applyNumberFormat="1" applyFont="1" applyBorder="1" applyAlignment="1">
      <alignment horizontal="center" vertical="top" wrapText="1"/>
    </xf>
  </cellXfs>
  <cellStyles count="3">
    <cellStyle name="Komma" xfId="2" builtinId="3"/>
    <cellStyle name="Normal" xfId="0" builtinId="0"/>
    <cellStyle name="Procent" xfId="1" builtinId="5"/>
  </cellStyles>
  <dxfs count="0"/>
  <tableStyles count="0" defaultTableStyle="TableStyleMedium2" defaultPivotStyle="PivotStyleLight16"/>
  <colors>
    <mruColors>
      <color rgb="FFFFCCCC"/>
      <color rgb="FFFFFFFF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"/>
  <sheetViews>
    <sheetView tabSelected="1" zoomScaleNormal="100" workbookViewId="0">
      <selection activeCell="D25" sqref="D25"/>
    </sheetView>
  </sheetViews>
  <sheetFormatPr defaultColWidth="8.85546875" defaultRowHeight="12.75" x14ac:dyDescent="0.2"/>
  <cols>
    <col min="1" max="1" width="20.28515625" style="33" customWidth="1"/>
    <col min="2" max="2" width="24.28515625" style="33" customWidth="1"/>
    <col min="3" max="3" width="13" style="33" customWidth="1"/>
    <col min="4" max="4" width="19" style="33" customWidth="1"/>
    <col min="5" max="5" width="18.7109375" style="33" customWidth="1"/>
    <col min="6" max="6" width="17.28515625" style="33" customWidth="1"/>
    <col min="7" max="7" width="14.7109375" style="33" customWidth="1"/>
    <col min="8" max="8" width="18" style="33" customWidth="1"/>
    <col min="9" max="9" width="19.85546875" style="33" customWidth="1"/>
    <col min="10" max="10" width="18" style="33" bestFit="1" customWidth="1"/>
    <col min="11" max="11" width="14.7109375" style="33" customWidth="1"/>
    <col min="12" max="12" width="13.7109375" style="33" customWidth="1"/>
    <col min="13" max="13" width="9.140625" style="33" bestFit="1" customWidth="1"/>
    <col min="14" max="14" width="12.28515625" style="33" bestFit="1" customWidth="1"/>
    <col min="15" max="15" width="8.85546875" style="33"/>
    <col min="16" max="16" width="12.28515625" style="33" bestFit="1" customWidth="1"/>
    <col min="17" max="16384" width="8.85546875" style="33"/>
  </cols>
  <sheetData>
    <row r="1" spans="1:19" ht="64.5" thickBot="1" x14ac:dyDescent="0.25">
      <c r="A1" s="129" t="s">
        <v>35</v>
      </c>
      <c r="B1" s="130"/>
      <c r="C1" s="66"/>
      <c r="D1" s="91" t="s">
        <v>20</v>
      </c>
      <c r="E1" s="131" t="s">
        <v>0</v>
      </c>
      <c r="F1" s="132"/>
      <c r="G1" s="133"/>
      <c r="H1" s="63" t="s">
        <v>30</v>
      </c>
      <c r="I1" s="91" t="s">
        <v>2</v>
      </c>
      <c r="J1" s="63" t="s">
        <v>21</v>
      </c>
      <c r="K1" s="99"/>
    </row>
    <row r="2" spans="1:19" x14ac:dyDescent="0.2">
      <c r="A2" s="56"/>
      <c r="B2" s="107"/>
      <c r="C2" s="107"/>
      <c r="D2" s="92"/>
      <c r="E2" s="69" t="s">
        <v>32</v>
      </c>
      <c r="F2" s="67" t="s">
        <v>33</v>
      </c>
      <c r="G2" s="70" t="s">
        <v>5</v>
      </c>
      <c r="H2" s="108"/>
      <c r="I2" s="92"/>
      <c r="J2" s="108"/>
      <c r="K2" s="100"/>
    </row>
    <row r="3" spans="1:19" x14ac:dyDescent="0.2">
      <c r="A3" s="3"/>
      <c r="B3" s="4"/>
      <c r="C3" s="4"/>
      <c r="D3" s="93"/>
      <c r="E3" s="71">
        <v>5.3999999999999999E-2</v>
      </c>
      <c r="F3" s="7">
        <v>0.108</v>
      </c>
      <c r="G3" s="72">
        <v>0.16200000000000001</v>
      </c>
      <c r="H3" s="8"/>
      <c r="I3" s="93"/>
      <c r="J3" s="5"/>
      <c r="K3" s="101"/>
    </row>
    <row r="4" spans="1:19" ht="13.5" thickBot="1" x14ac:dyDescent="0.25">
      <c r="A4" s="3"/>
      <c r="B4" s="4"/>
      <c r="C4" s="4"/>
      <c r="D4" s="104"/>
      <c r="E4" s="73"/>
      <c r="F4" s="74"/>
      <c r="G4" s="75"/>
      <c r="H4" s="74"/>
      <c r="I4" s="93"/>
      <c r="J4" s="5"/>
      <c r="K4" s="101"/>
    </row>
    <row r="5" spans="1:19" ht="13.5" thickBot="1" x14ac:dyDescent="0.25">
      <c r="A5" s="124" t="s">
        <v>6</v>
      </c>
      <c r="B5" s="125"/>
      <c r="C5" s="125"/>
      <c r="D5" s="57">
        <v>34581.75</v>
      </c>
      <c r="E5" s="76">
        <f>D5/100*5.4</f>
        <v>1867.4145000000001</v>
      </c>
      <c r="F5" s="12">
        <f>D5/100*10.8</f>
        <v>3734.8290000000002</v>
      </c>
      <c r="G5" s="14">
        <f>D5/100*16.2</f>
        <v>5602.2434999999996</v>
      </c>
      <c r="H5" s="12">
        <f>D5-E5</f>
        <v>32714.335500000001</v>
      </c>
      <c r="I5" s="94">
        <f>D5*0.125</f>
        <v>4322.71875</v>
      </c>
      <c r="J5" s="12">
        <f>D5+F5+I5</f>
        <v>42639.297749999998</v>
      </c>
      <c r="K5" s="101"/>
      <c r="M5" s="39"/>
    </row>
    <row r="6" spans="1:19" x14ac:dyDescent="0.2">
      <c r="A6" s="9"/>
      <c r="B6" s="10"/>
      <c r="C6" s="10"/>
      <c r="D6" s="105"/>
      <c r="E6" s="77"/>
      <c r="F6" s="78"/>
      <c r="G6" s="79"/>
      <c r="I6" s="95"/>
      <c r="J6" s="109"/>
      <c r="K6" s="101"/>
    </row>
    <row r="7" spans="1:19" ht="13.5" thickBot="1" x14ac:dyDescent="0.25">
      <c r="A7" s="34" t="s">
        <v>7</v>
      </c>
      <c r="B7" s="35"/>
      <c r="C7" s="35"/>
      <c r="D7" s="106"/>
      <c r="E7" s="76"/>
      <c r="G7" s="80"/>
      <c r="H7" s="110"/>
      <c r="I7" s="94"/>
      <c r="J7" s="10"/>
      <c r="K7" s="101"/>
      <c r="M7" s="40"/>
      <c r="N7" s="39"/>
      <c r="P7" s="40"/>
    </row>
    <row r="8" spans="1:19" ht="13.5" thickBot="1" x14ac:dyDescent="0.25">
      <c r="A8" s="36" t="s">
        <v>8</v>
      </c>
      <c r="B8" s="35"/>
      <c r="C8" s="35"/>
      <c r="D8" s="58">
        <v>37</v>
      </c>
      <c r="E8" s="81"/>
      <c r="F8" s="11"/>
      <c r="G8" s="80"/>
      <c r="H8" s="11"/>
      <c r="I8" s="96"/>
      <c r="J8" s="10"/>
      <c r="K8" s="101"/>
    </row>
    <row r="9" spans="1:19" ht="13.5" thickBot="1" x14ac:dyDescent="0.25">
      <c r="A9" s="36" t="s">
        <v>9</v>
      </c>
      <c r="B9" s="35"/>
      <c r="C9" s="35"/>
      <c r="D9" s="58"/>
      <c r="E9" s="9"/>
      <c r="F9" s="10"/>
      <c r="G9" s="13"/>
      <c r="H9" s="10"/>
      <c r="I9" s="96"/>
      <c r="J9" s="10"/>
      <c r="K9" s="101"/>
      <c r="N9" s="38"/>
    </row>
    <row r="10" spans="1:19" ht="13.5" thickBot="1" x14ac:dyDescent="0.25">
      <c r="A10" s="9" t="s">
        <v>19</v>
      </c>
      <c r="B10" s="10"/>
      <c r="C10" s="35"/>
      <c r="D10" s="32">
        <f>(D5*D8/37)+D9</f>
        <v>34581.75</v>
      </c>
      <c r="E10" s="76">
        <f>E5*D8/37</f>
        <v>1867.4145000000001</v>
      </c>
      <c r="F10" s="12">
        <f>F5*D8/37</f>
        <v>3734.8290000000002</v>
      </c>
      <c r="G10" s="14">
        <f>G5*D8/37</f>
        <v>5602.2434999999996</v>
      </c>
      <c r="H10" s="12">
        <f>D10-E10</f>
        <v>32714.335500000001</v>
      </c>
      <c r="I10" s="94">
        <f>D10*0.125</f>
        <v>4322.71875</v>
      </c>
      <c r="J10" s="12">
        <f>D10+F10+I10</f>
        <v>42639.297749999998</v>
      </c>
      <c r="K10" s="101"/>
    </row>
    <row r="11" spans="1:19" ht="13.5" thickBot="1" x14ac:dyDescent="0.25">
      <c r="A11" s="9"/>
      <c r="B11" s="10"/>
      <c r="C11" s="35"/>
      <c r="D11" s="94"/>
      <c r="E11" s="76"/>
      <c r="F11" s="82"/>
      <c r="G11" s="83"/>
      <c r="H11" s="12"/>
      <c r="I11" s="94"/>
      <c r="J11" s="12"/>
      <c r="K11" s="101"/>
      <c r="S11" s="44"/>
    </row>
    <row r="12" spans="1:19" ht="13.5" thickBot="1" x14ac:dyDescent="0.25">
      <c r="A12" s="15" t="s">
        <v>10</v>
      </c>
      <c r="B12" s="111"/>
      <c r="C12" s="111"/>
      <c r="D12" s="96"/>
      <c r="E12" s="84">
        <f>C18</f>
        <v>0.37</v>
      </c>
      <c r="F12" s="10"/>
      <c r="G12" s="16">
        <f>(D10*100)/(C18*(100-(100*E13)))</f>
        <v>95371.621621621627</v>
      </c>
      <c r="H12" s="10"/>
      <c r="I12" s="96"/>
      <c r="J12" s="10"/>
      <c r="K12" s="101"/>
      <c r="S12" s="44"/>
    </row>
    <row r="13" spans="1:19" ht="13.5" thickBot="1" x14ac:dyDescent="0.25">
      <c r="A13" s="15" t="s">
        <v>11</v>
      </c>
      <c r="B13" s="111"/>
      <c r="C13" s="111"/>
      <c r="D13" s="96"/>
      <c r="E13" s="26">
        <v>0.02</v>
      </c>
      <c r="F13" s="10"/>
      <c r="G13" s="85"/>
      <c r="H13" s="10"/>
      <c r="I13" s="96"/>
      <c r="J13" s="10"/>
      <c r="K13" s="101"/>
      <c r="S13" s="44"/>
    </row>
    <row r="14" spans="1:19" ht="13.5" thickBot="1" x14ac:dyDescent="0.25">
      <c r="A14" s="27"/>
      <c r="B14" s="28"/>
      <c r="C14" s="29"/>
      <c r="D14" s="97"/>
      <c r="E14" s="86"/>
      <c r="F14" s="24"/>
      <c r="G14" s="87"/>
      <c r="H14" s="24"/>
      <c r="I14" s="97"/>
      <c r="J14" s="24"/>
      <c r="K14" s="102"/>
    </row>
    <row r="15" spans="1:19" ht="13.5" thickBot="1" x14ac:dyDescent="0.25">
      <c r="A15" s="30" t="s">
        <v>12</v>
      </c>
      <c r="B15" s="37"/>
      <c r="C15" s="31"/>
      <c r="D15" s="16">
        <f>G12</f>
        <v>95371.621621621627</v>
      </c>
      <c r="H15" s="109"/>
      <c r="I15" s="95"/>
      <c r="J15" s="109"/>
      <c r="K15" s="101"/>
    </row>
    <row r="16" spans="1:19" ht="13.5" thickBot="1" x14ac:dyDescent="0.25">
      <c r="A16" s="15"/>
      <c r="B16" s="111"/>
      <c r="C16" s="111"/>
      <c r="D16" s="95"/>
      <c r="E16" s="126" t="s">
        <v>27</v>
      </c>
      <c r="F16" s="127"/>
      <c r="G16" s="128"/>
      <c r="H16" s="10"/>
      <c r="I16" s="95"/>
      <c r="J16" s="109"/>
      <c r="K16" s="101"/>
    </row>
    <row r="17" spans="1:16" ht="65.45" customHeight="1" thickBot="1" x14ac:dyDescent="0.25">
      <c r="A17" s="62" t="s">
        <v>13</v>
      </c>
      <c r="B17" s="63" t="s">
        <v>16</v>
      </c>
      <c r="C17" s="64" t="s">
        <v>14</v>
      </c>
      <c r="D17" s="91" t="s">
        <v>23</v>
      </c>
      <c r="E17" s="89" t="s">
        <v>28</v>
      </c>
      <c r="F17" s="65" t="s">
        <v>29</v>
      </c>
      <c r="G17" s="90" t="s">
        <v>26</v>
      </c>
      <c r="H17" s="63" t="s">
        <v>25</v>
      </c>
      <c r="I17" s="91" t="s">
        <v>24</v>
      </c>
      <c r="J17" s="63" t="s">
        <v>21</v>
      </c>
      <c r="K17" s="91" t="s">
        <v>31</v>
      </c>
    </row>
    <row r="18" spans="1:16" ht="13.5" thickBot="1" x14ac:dyDescent="0.25">
      <c r="A18" s="59">
        <v>100000</v>
      </c>
      <c r="B18" s="112">
        <f>A18*(1-E13)</f>
        <v>98000</v>
      </c>
      <c r="C18" s="60">
        <v>0.37</v>
      </c>
      <c r="D18" s="68">
        <f>B18*C18</f>
        <v>36260</v>
      </c>
      <c r="E18" s="76">
        <f>D18/100*5.4</f>
        <v>1958.0400000000002</v>
      </c>
      <c r="F18" s="12">
        <f>D18/100*10.8</f>
        <v>3916.0800000000004</v>
      </c>
      <c r="G18" s="14">
        <f>D18/100*16.2</f>
        <v>5874.12</v>
      </c>
      <c r="H18" s="38">
        <f>D18-E18</f>
        <v>34301.96</v>
      </c>
      <c r="I18" s="94">
        <f>D18*0.125</f>
        <v>4532.5</v>
      </c>
      <c r="J18" s="12">
        <f>D18+F18+I18</f>
        <v>44708.58</v>
      </c>
      <c r="K18" s="103">
        <f>J18/B18</f>
        <v>0.45621</v>
      </c>
      <c r="P18" s="39"/>
    </row>
    <row r="19" spans="1:16" x14ac:dyDescent="0.2">
      <c r="A19" s="18"/>
      <c r="B19" s="112"/>
      <c r="C19" s="113"/>
      <c r="D19" s="12"/>
      <c r="E19" s="76"/>
      <c r="F19" s="12"/>
      <c r="G19" s="14"/>
      <c r="H19" s="12"/>
      <c r="I19" s="94"/>
      <c r="J19" s="114"/>
      <c r="K19" s="101"/>
      <c r="P19" s="39"/>
    </row>
    <row r="20" spans="1:16" x14ac:dyDescent="0.2">
      <c r="A20" s="88"/>
      <c r="B20" s="112"/>
      <c r="C20" s="113"/>
      <c r="D20" s="12"/>
      <c r="E20" s="76"/>
      <c r="F20" s="12"/>
      <c r="G20" s="14"/>
      <c r="H20" s="12"/>
      <c r="I20" s="94"/>
      <c r="J20" s="114"/>
      <c r="K20" s="101"/>
      <c r="P20" s="39"/>
    </row>
    <row r="21" spans="1:16" ht="34.15" customHeight="1" thickBot="1" x14ac:dyDescent="0.25">
      <c r="A21" s="134" t="s">
        <v>15</v>
      </c>
      <c r="B21" s="135"/>
      <c r="C21" s="135"/>
      <c r="D21" s="136"/>
      <c r="E21" s="68"/>
      <c r="F21" s="115"/>
      <c r="G21" s="116"/>
      <c r="H21" s="115"/>
      <c r="I21" s="61"/>
      <c r="J21" s="117"/>
      <c r="K21" s="98"/>
    </row>
    <row r="25" spans="1:16" x14ac:dyDescent="0.2">
      <c r="A25" s="46" t="s">
        <v>34</v>
      </c>
      <c r="B25" s="47"/>
    </row>
    <row r="26" spans="1:16" x14ac:dyDescent="0.2">
      <c r="O26" s="40"/>
    </row>
  </sheetData>
  <mergeCells count="5">
    <mergeCell ref="A5:C5"/>
    <mergeCell ref="E16:G16"/>
    <mergeCell ref="A1:B1"/>
    <mergeCell ref="E1:G1"/>
    <mergeCell ref="A21:D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workbookViewId="0">
      <selection activeCell="E14" sqref="E14"/>
    </sheetView>
  </sheetViews>
  <sheetFormatPr defaultRowHeight="15" x14ac:dyDescent="0.25"/>
  <cols>
    <col min="1" max="1" width="19.28515625" bestFit="1" customWidth="1"/>
    <col min="2" max="2" width="21.42578125" customWidth="1"/>
    <col min="4" max="4" width="17.7109375" customWidth="1"/>
    <col min="5" max="5" width="13.7109375" customWidth="1"/>
    <col min="6" max="6" width="14.85546875" customWidth="1"/>
    <col min="7" max="7" width="12.28515625" customWidth="1"/>
    <col min="8" max="8" width="14.7109375" customWidth="1"/>
    <col min="9" max="9" width="15" customWidth="1"/>
    <col min="10" max="10" width="16.85546875" customWidth="1"/>
  </cols>
  <sheetData>
    <row r="1" spans="1:10" ht="64.5" thickBot="1" x14ac:dyDescent="0.3">
      <c r="A1" s="122" t="s">
        <v>35</v>
      </c>
      <c r="B1" s="123"/>
      <c r="C1" s="19"/>
      <c r="D1" s="1" t="s">
        <v>20</v>
      </c>
      <c r="E1" s="118" t="s">
        <v>0</v>
      </c>
      <c r="F1" s="118"/>
      <c r="G1" s="118"/>
      <c r="H1" s="1" t="s">
        <v>1</v>
      </c>
      <c r="I1" s="1" t="s">
        <v>2</v>
      </c>
      <c r="J1" s="2" t="s">
        <v>21</v>
      </c>
    </row>
    <row r="2" spans="1:10" x14ac:dyDescent="0.25">
      <c r="A2" s="50" t="s">
        <v>17</v>
      </c>
      <c r="B2" s="49"/>
      <c r="C2" s="49"/>
      <c r="D2" s="17"/>
      <c r="E2" s="17" t="s">
        <v>3</v>
      </c>
      <c r="F2" s="17" t="s">
        <v>4</v>
      </c>
      <c r="G2" s="17" t="s">
        <v>5</v>
      </c>
      <c r="H2" s="51"/>
      <c r="I2" s="5"/>
      <c r="J2" s="6"/>
    </row>
    <row r="3" spans="1:10" x14ac:dyDescent="0.25">
      <c r="A3" s="3"/>
      <c r="B3" s="4"/>
      <c r="C3" s="4"/>
      <c r="D3" s="5"/>
      <c r="E3" s="7">
        <v>5.3999999999999999E-2</v>
      </c>
      <c r="F3" s="7">
        <v>0.108</v>
      </c>
      <c r="G3" s="7">
        <v>0.16200000000000001</v>
      </c>
      <c r="H3" s="8"/>
      <c r="I3" s="5"/>
      <c r="J3" s="6"/>
    </row>
    <row r="4" spans="1:10" ht="15.75" thickBot="1" x14ac:dyDescent="0.3">
      <c r="A4" s="41"/>
      <c r="B4" s="42"/>
      <c r="C4" s="4"/>
      <c r="D4" s="5"/>
      <c r="E4" s="8"/>
      <c r="F4" s="8"/>
      <c r="G4" s="8"/>
      <c r="H4" s="8"/>
      <c r="I4" s="5"/>
      <c r="J4" s="6"/>
    </row>
    <row r="5" spans="1:10" ht="15.75" thickBot="1" x14ac:dyDescent="0.3">
      <c r="A5" s="119" t="s">
        <v>18</v>
      </c>
      <c r="B5" s="120"/>
      <c r="C5" s="121"/>
      <c r="D5" s="45">
        <v>32087</v>
      </c>
      <c r="E5" s="25">
        <f>D5/100*5.4</f>
        <v>1732.6980000000001</v>
      </c>
      <c r="F5" s="20">
        <f>D5/100*10.8</f>
        <v>3465.3960000000002</v>
      </c>
      <c r="G5" s="21">
        <f>D5/100*16.2</f>
        <v>5198.0940000000001</v>
      </c>
      <c r="H5" s="12">
        <f>D5-E5</f>
        <v>30354.302</v>
      </c>
      <c r="I5" s="12">
        <f>D5*0.125</f>
        <v>4010.875</v>
      </c>
      <c r="J5" s="14">
        <f>D5+F5+I5</f>
        <v>39563.271000000001</v>
      </c>
    </row>
    <row r="6" spans="1:10" ht="15.75" thickBot="1" x14ac:dyDescent="0.3">
      <c r="A6" s="9"/>
      <c r="B6" s="43"/>
      <c r="C6" s="10"/>
      <c r="D6" s="52"/>
      <c r="E6" s="22"/>
      <c r="F6" s="23"/>
      <c r="G6" s="22"/>
      <c r="H6" s="10"/>
      <c r="I6" s="10"/>
      <c r="J6" s="13"/>
    </row>
    <row r="7" spans="1:10" ht="15.75" thickBot="1" x14ac:dyDescent="0.3">
      <c r="A7" s="36" t="s">
        <v>8</v>
      </c>
      <c r="B7" s="35"/>
      <c r="C7" s="35"/>
      <c r="D7" s="48">
        <v>37</v>
      </c>
      <c r="E7" s="11"/>
      <c r="F7" s="11"/>
      <c r="G7" s="11"/>
      <c r="H7" s="11"/>
      <c r="I7" s="10"/>
      <c r="J7" s="13"/>
    </row>
    <row r="8" spans="1:10" ht="15.75" thickBot="1" x14ac:dyDescent="0.3">
      <c r="A8" s="36"/>
      <c r="B8" s="35"/>
      <c r="C8" s="35"/>
      <c r="D8" s="10"/>
      <c r="E8" s="10"/>
      <c r="F8" s="10"/>
      <c r="G8" s="10"/>
      <c r="H8" s="10"/>
      <c r="I8" s="10"/>
      <c r="J8" s="13"/>
    </row>
    <row r="9" spans="1:10" ht="15.75" thickBot="1" x14ac:dyDescent="0.3">
      <c r="A9" s="9" t="s">
        <v>19</v>
      </c>
      <c r="B9" s="10"/>
      <c r="C9" s="35"/>
      <c r="D9" s="32">
        <f>(D5*D7/37)</f>
        <v>32087</v>
      </c>
      <c r="E9" s="12">
        <f>E5*D7/37</f>
        <v>1732.6980000000001</v>
      </c>
      <c r="F9" s="12">
        <f>F5*D7/37</f>
        <v>3465.3960000000002</v>
      </c>
      <c r="G9" s="12">
        <f>G5*D7/37</f>
        <v>5198.0940000000001</v>
      </c>
      <c r="H9" s="12">
        <f>D9-E9</f>
        <v>30354.302</v>
      </c>
      <c r="I9" s="12">
        <f>D9*0.125</f>
        <v>4010.875</v>
      </c>
      <c r="J9" s="14">
        <f>D9+F9+I9</f>
        <v>39563.271000000001</v>
      </c>
    </row>
    <row r="10" spans="1:10" ht="15.75" thickBot="1" x14ac:dyDescent="0.3">
      <c r="A10" s="53"/>
      <c r="B10" s="54"/>
      <c r="C10" s="54"/>
      <c r="D10" s="54"/>
      <c r="E10" s="54"/>
      <c r="F10" s="54"/>
      <c r="G10" s="54"/>
      <c r="H10" s="54"/>
      <c r="I10" s="54"/>
      <c r="J10" s="55"/>
    </row>
    <row r="14" spans="1:10" x14ac:dyDescent="0.25">
      <c r="A14" s="46" t="s">
        <v>22</v>
      </c>
      <c r="B14" s="47"/>
      <c r="C14" s="47"/>
    </row>
  </sheetData>
  <mergeCells count="3">
    <mergeCell ref="E1:G1"/>
    <mergeCell ref="A5:C5"/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C891A4884C01E45B3CB596DCD9B478B" ma:contentTypeVersion="6" ma:contentTypeDescription="Opret et nyt dokument." ma:contentTypeScope="" ma:versionID="e07c1866441e03010257bb6297cd8af6">
  <xsd:schema xmlns:xsd="http://www.w3.org/2001/XMLSchema" xmlns:xs="http://www.w3.org/2001/XMLSchema" xmlns:p="http://schemas.microsoft.com/office/2006/metadata/properties" xmlns:ns2="88779147-93aa-4ea8-a777-aaf40a7fa96f" xmlns:ns3="e935b964-b619-4c46-8336-68f92047279d" targetNamespace="http://schemas.microsoft.com/office/2006/metadata/properties" ma:root="true" ma:fieldsID="1eed9cd4f8f4242d3682d79a25fc5e5d" ns2:_="" ns3:_="">
    <xsd:import namespace="88779147-93aa-4ea8-a777-aaf40a7fa96f"/>
    <xsd:import namespace="e935b964-b619-4c46-8336-68f9204727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779147-93aa-4ea8-a777-aaf40a7fa9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35b964-b619-4c46-8336-68f92047279d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E8544B-27EB-464F-BA4D-A8CA5F789E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B28623-E803-42A1-855D-B3DEAA38B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779147-93aa-4ea8-a777-aaf40a7fa96f"/>
    <ds:schemaRef ds:uri="e935b964-b619-4c46-8336-68f9204727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2F5BAC-4D91-41CE-B137-85F22CF21CF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Ansat Kiropraktor</vt:lpstr>
      <vt:lpstr>Turnuskandidat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Angiee Bjørn</dc:creator>
  <cp:lastModifiedBy>Susanne Løndal Nielsen</cp:lastModifiedBy>
  <dcterms:created xsi:type="dcterms:W3CDTF">2018-10-18T10:00:52Z</dcterms:created>
  <dcterms:modified xsi:type="dcterms:W3CDTF">2026-09-09T12:40:50Z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0x0101009C891A4884C01E45B3CB596DCD9B478B</vt:lpwstr>
  </property>
</Properties>
</file>